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. README" sheetId="1" state="visible" r:id="rId1"/>
    <sheet xmlns:r="http://schemas.openxmlformats.org/officeDocument/2006/relationships" name="1. Their Current Cost" sheetId="2" state="visible" r:id="rId2"/>
    <sheet xmlns:r="http://schemas.openxmlformats.org/officeDocument/2006/relationships" name="2. Service Configuration" sheetId="3" state="visible" r:id="rId3"/>
    <sheet xmlns:r="http://schemas.openxmlformats.org/officeDocument/2006/relationships" name="3. Pricing Model" sheetId="4" state="visible" r:id="rId4"/>
    <sheet xmlns:r="http://schemas.openxmlformats.org/officeDocument/2006/relationships" name="4. Quote" sheetId="5" state="visible" r:id="rId5"/>
    <sheet xmlns:r="http://schemas.openxmlformats.org/officeDocument/2006/relationships" name="5. Saving" sheetId="6" state="visible" r:id="rId6"/>
    <sheet xmlns:r="http://schemas.openxmlformats.org/officeDocument/2006/relationships" name="6. Capability Gap" sheetId="7" state="visible" r:id="rId7"/>
  </sheets>
  <definedNames>
    <definedName name="NumReceptionists">'1. Their Current Cost'!$B$5</definedName>
    <definedName name="AgentSalary">'1. Their Current Cost'!$B$6</definedName>
    <definedName name="SickDays">'1. Their Current Cost'!$B$7</definedName>
    <definedName name="HolidayCover">'1. Their Current Cost'!$B$8</definedName>
    <definedName name="RecruitCost">'1. Their Current Cost'!$B$9</definedName>
    <definedName name="Tenure">'1. Their Current Cost'!$B$10</definedName>
    <definedName name="ITDeskAdmin">'1. Their Current Cost'!$B$11</definedName>
    <definedName name="NIThreshold">'1. Their Current Cost'!$B$14</definedName>
    <definedName name="NIRate">'1. Their Current Cost'!$B$15</definedName>
    <definedName name="PensionRate">'1. Their Current Cost'!$B$16</definedName>
    <definedName name="LoadedPerAgent">'1. Their Current Cost'!$B$26</definedName>
    <definedName name="TotalClientCost">'1. Their Current Cost'!$B$29</definedName>
    <definedName name="InboundCallsDay">'2. Service Configuration'!$B$5</definedName>
    <definedName name="AvgInboundDur">'2. Service Configuration'!$B$6</definedName>
    <definedName name="OutboundCallsDay">'2. Service Configuration'!$B$7</definedName>
    <definedName name="AvgOutboundDur">'2. Service Configuration'!$B$8</definedName>
    <definedName name="DaysPerMonth">'2. Service Configuration'!$B$9</definedName>
    <definedName name="NumInboundAgents">'2. Service Configuration'!$B$12</definedName>
    <definedName name="OutboundCapabilityYN">'2. Service Configuration'!$B$13</definedName>
    <definedName name="DashboardYN">'2. Service Configuration'!$B$14</definedName>
    <definedName name="NumStores">'2. Service Configuration'!$B$15</definedName>
    <definedName name="InboundMinutesMo">'2. Service Configuration'!$B$18</definedName>
    <definedName name="OutboundMinutesMo">'2. Service Configuration'!$B$19</definedName>
    <definedName name="InAgentFee">'3. Pricing Model'!$B$5</definedName>
    <definedName name="InAgentIncluded">'3. Pricing Model'!$B$6</definedName>
    <definedName name="InOverageRate">'3. Pricing Model'!$B$7</definedName>
    <definedName name="OutFee">'3. Pricing Model'!$B$10</definedName>
    <definedName name="OutIncluded">'3. Pricing Model'!$B$11</definedName>
    <definedName name="OutOverageRate">'3. Pricing Model'!$B$12</definedName>
    <definedName name="DashboardFee">'3. Pricing Model'!$B$15</definedName>
    <definedName name="SetupPerStore">'3. Pricing Model'!$B$18</definedName>
    <definedName name="Disc1">'3. Pricing Model'!$B$21</definedName>
    <definedName name="Disc2">'3. Pricing Model'!$B$22</definedName>
    <definedName name="Disc3">'3. Pricing Model'!$B$23</definedName>
    <definedName name="Disc4">'3. Pricing Model'!$B$24</definedName>
    <definedName name="Disc5">'3. Pricing Model'!$B$25</definedName>
    <definedName name="CustomAdj">'3. Pricing Model'!$B$28</definedName>
    <definedName name="MonthlyTotal">'4. Quote'!$B$24</definedName>
    <definedName name="AnnualClient">'4. Quote'!$B$25</definedName>
    <definedName name="SetupTotal">'4. Quote'!$B$28</definedName>
    <definedName name="Y1ClientInvest">'4. Quote'!$B$30</definedName>
  </definedNames>
  <calcPr calcId="124519" calcMode="auto" fullCalcOnLoad="1" refMode="A1"/>
</workbook>
</file>

<file path=xl/styles.xml><?xml version="1.0" encoding="utf-8"?>
<styleSheet xmlns="http://schemas.openxmlformats.org/spreadsheetml/2006/main">
  <numFmts count="4">
    <numFmt numFmtId="164" formatCode="&quot;£&quot;#,##0"/>
    <numFmt numFmtId="165" formatCode="0.0%"/>
    <numFmt numFmtId="166" formatCode="&quot;£&quot;#,##0.00"/>
    <numFmt numFmtId="167" formatCode="£0.000"/>
  </numFmts>
  <fonts count="6">
    <font>
      <name val="Calibri"/>
      <family val="2"/>
      <color theme="1"/>
      <sz val="11"/>
      <scheme val="minor"/>
    </font>
    <font>
      <b val="1"/>
      <color rgb="001F4E78"/>
      <sz val="14"/>
    </font>
    <font>
      <i val="1"/>
      <color rgb="00808080"/>
    </font>
    <font>
      <b val="1"/>
    </font>
    <font>
      <b val="1"/>
      <color rgb="00FFFFFF"/>
      <sz val="12"/>
    </font>
    <font>
      <i val="1"/>
      <color rgb="00808080"/>
      <sz val="10"/>
    </font>
  </fonts>
  <fills count="6">
    <fill>
      <patternFill/>
    </fill>
    <fill>
      <patternFill patternType="gray125"/>
    </fill>
    <fill>
      <patternFill patternType="solid">
        <fgColor rgb="00E7E6E6"/>
        <bgColor rgb="00E7E6E6"/>
      </patternFill>
    </fill>
    <fill>
      <patternFill patternType="solid">
        <fgColor rgb="001F4E78"/>
        <bgColor rgb="001F4E78"/>
      </patternFill>
    </fill>
    <fill>
      <patternFill patternType="solid">
        <fgColor rgb="00FFF2CC"/>
        <bgColor rgb="00FFF2CC"/>
      </patternFill>
    </fill>
    <fill>
      <patternFill patternType="solid">
        <fgColor rgb="00C6EFCE"/>
        <bgColor rgb="00C6EFCE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0" fontId="0" fillId="3" borderId="0" pivotButton="0" quotePrefix="0" xfId="0"/>
    <xf numFmtId="1" fontId="0" fillId="4" borderId="1" applyAlignment="1" pivotButton="0" quotePrefix="0" xfId="0">
      <alignment horizontal="right"/>
    </xf>
    <xf numFmtId="0" fontId="5" fillId="0" borderId="0" pivotButton="0" quotePrefix="0" xfId="0"/>
    <xf numFmtId="164" fontId="0" fillId="4" borderId="1" applyAlignment="1" pivotButton="0" quotePrefix="0" xfId="0">
      <alignment horizontal="right"/>
    </xf>
    <xf numFmtId="165" fontId="0" fillId="4" borderId="1" applyAlignment="1" pivotButton="0" quotePrefix="0" xfId="0">
      <alignment horizontal="right"/>
    </xf>
    <xf numFmtId="0" fontId="0" fillId="0" borderId="1" pivotButton="0" quotePrefix="0" xfId="0"/>
    <xf numFmtId="166" fontId="0" fillId="0" borderId="1" pivotButton="0" quotePrefix="0" xfId="0"/>
    <xf numFmtId="166" fontId="3" fillId="2" borderId="1" pivotButton="0" quotePrefix="0" xfId="0"/>
    <xf numFmtId="0" fontId="3" fillId="5" borderId="0" pivotButton="0" quotePrefix="0" xfId="0"/>
    <xf numFmtId="166" fontId="3" fillId="5" borderId="1" pivotButton="0" quotePrefix="0" xfId="0"/>
    <xf numFmtId="0" fontId="0" fillId="4" borderId="1" applyAlignment="1" pivotButton="0" quotePrefix="0" xfId="0">
      <alignment horizontal="right"/>
    </xf>
    <xf numFmtId="3" fontId="0" fillId="0" borderId="1" pivotButton="0" quotePrefix="0" xfId="0"/>
    <xf numFmtId="3" fontId="0" fillId="4" borderId="1" applyAlignment="1" pivotButton="0" quotePrefix="0" xfId="0">
      <alignment horizontal="right"/>
    </xf>
    <xf numFmtId="167" fontId="0" fillId="4" borderId="1" applyAlignment="1" pivotButton="0" quotePrefix="0" xfId="0">
      <alignment horizontal="right"/>
    </xf>
    <xf numFmtId="165" fontId="0" fillId="0" borderId="1" pivotButton="0" quotePrefix="0" xfId="0"/>
    <xf numFmtId="0" fontId="4" fillId="3" borderId="1" applyAlignment="1" pivotButton="0" quotePrefix="0" xfId="0">
      <alignment horizontal="center"/>
    </xf>
    <xf numFmtId="165" fontId="3" fillId="0" borderId="1" pivotButton="0" quotePrefix="0" xfId="0"/>
    <xf numFmtId="0" fontId="4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Specsavers Newark — AUDIT MODEL</t>
        </is>
      </c>
    </row>
    <row r="2">
      <c r="A2" s="2" t="inlineStr">
        <is>
          <t>Your AI Ltd · Live editable calculator · Client-safe — OK to share / display in meeting</t>
        </is>
      </c>
    </row>
    <row r="3">
      <c r="A3" t="inlineStr"/>
    </row>
    <row r="4">
      <c r="A4" s="3" t="inlineStr">
        <is>
          <t>HOW TO USE</t>
        </is>
      </c>
    </row>
    <row r="5">
      <c r="A5" t="inlineStr">
        <is>
          <t>1. Open '1. Their Current Cost' — fill in YELLOW cells with what client tells you in the audit.</t>
        </is>
      </c>
    </row>
    <row r="6">
      <c r="A6" t="inlineStr">
        <is>
          <t>2. Open '2. Service Configuration' — set how many agents, outbound Y/N, dashboard Y/N, stores.</t>
        </is>
      </c>
    </row>
    <row r="7">
      <c r="A7" t="inlineStr">
        <is>
          <t>3. Open '3. Pricing Model' — adjust YELLOW cells if you're offering a bespoke variant for this client.</t>
        </is>
      </c>
    </row>
    <row r="8">
      <c r="A8" t="inlineStr">
        <is>
          <t>4. Open '4. Quote' — auto-calculates what client pays. Show this to the client.</t>
        </is>
      </c>
    </row>
    <row r="9">
      <c r="A9" t="inlineStr">
        <is>
          <t>5. Open '5. Saving' — auto-calculates what client saves vs current. Show this to the client.</t>
        </is>
      </c>
    </row>
    <row r="10">
      <c r="A10" t="inlineStr">
        <is>
          <t>6. Open '6. Capability Gap' — qualitative comparison. Show this to the client.</t>
        </is>
      </c>
    </row>
    <row r="11">
      <c r="A11" t="inlineStr"/>
    </row>
    <row r="12">
      <c r="A12" s="3" t="inlineStr">
        <is>
          <t>BESPOKE PRICING</t>
        </is>
      </c>
    </row>
    <row r="13">
      <c r="A13" t="inlineStr">
        <is>
          <t>All pricing inputs in '3. Pricing Model' are editable. Tweak per client during the meeting.</t>
        </is>
      </c>
    </row>
    <row r="14">
      <c r="A14" t="inlineStr">
        <is>
          <t>Use the 'Custom adjustment (£/mo)' row at the bottom for one-off discounts/premiums (e.g. -£200 goodwill, +£500 priority support).</t>
        </is>
      </c>
    </row>
    <row r="15">
      <c r="A15" t="inlineStr"/>
    </row>
    <row r="16">
      <c r="A16" s="3" t="inlineStr">
        <is>
          <t>AUTO-CALCULATION</t>
        </is>
      </c>
    </row>
    <row r="17">
      <c r="A17" t="inlineStr">
        <is>
          <t>If a value doesn't update after editing: press F9 or Ctrl+Alt+F9. All cross-sheet refs use named ranges.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Specsavers Newark — Current Loaded Cost (audit inputs)</t>
        </is>
      </c>
    </row>
    <row r="2">
      <c r="A2" s="2" t="inlineStr">
        <is>
          <t>Capture from client during audit. Yellow = editable. Loaded cost auto-calculates.</t>
        </is>
      </c>
    </row>
    <row r="4">
      <c r="A4" s="4" t="inlineStr">
        <is>
          <t>AUDIT — Receptionist details</t>
        </is>
      </c>
      <c r="B4" s="5" t="n"/>
      <c r="C4" s="5" t="n"/>
    </row>
    <row r="5">
      <c r="A5" t="inlineStr">
        <is>
          <t>Number of receptionists</t>
        </is>
      </c>
      <c r="B5" s="6" t="n">
        <v>2</v>
      </c>
      <c r="C5" s="7" t="inlineStr">
        <is>
          <t>Currently employed</t>
        </is>
      </c>
    </row>
    <row r="6">
      <c r="A6" t="inlineStr">
        <is>
          <t>Cash salary per receptionist (£/yr)</t>
        </is>
      </c>
      <c r="B6" s="8" t="n">
        <v>30000</v>
      </c>
      <c r="C6" s="7" t="inlineStr">
        <is>
          <t>Cash only — NI/pension below</t>
        </is>
      </c>
    </row>
    <row r="7">
      <c r="A7" t="inlineStr">
        <is>
          <t>Sick days/yr per receptionist</t>
        </is>
      </c>
      <c r="B7" s="6" t="n">
        <v>5</v>
      </c>
      <c r="C7" s="7" t="inlineStr">
        <is>
          <t>ONS UK avg 4.6 days; adjust if client gives actual</t>
        </is>
      </c>
    </row>
    <row r="8">
      <c r="A8" t="inlineStr">
        <is>
          <t>Holiday cover £/yr per agent</t>
        </is>
      </c>
      <c r="B8" s="8" t="n">
        <v>2000</v>
      </c>
      <c r="C8" s="7" t="inlineStr">
        <is>
          <t>Temp/overtime when on holiday</t>
        </is>
      </c>
    </row>
    <row r="9">
      <c r="A9" t="inlineStr">
        <is>
          <t>Recruitment cost per hire (£)</t>
        </is>
      </c>
      <c r="B9" s="8" t="n">
        <v>3750</v>
      </c>
      <c r="C9" s="7" t="inlineStr">
        <is>
          <t>REC industry avg</t>
        </is>
      </c>
    </row>
    <row r="10">
      <c r="A10" t="inlineStr">
        <is>
          <t>Avg tenure (years)</t>
        </is>
      </c>
      <c r="B10" s="6" t="n">
        <v>3</v>
      </c>
      <c r="C10" s="7" t="inlineStr">
        <is>
          <t>For amortising recruitment</t>
        </is>
      </c>
    </row>
    <row r="11">
      <c r="A11" t="inlineStr">
        <is>
          <t>IT + desk + bonus + admin (£/yr each)</t>
        </is>
      </c>
      <c r="B11" s="8" t="n">
        <v>1300</v>
      </c>
      <c r="C11" s="7" t="inlineStr">
        <is>
          <t>Workplace allocation</t>
        </is>
      </c>
    </row>
    <row r="13">
      <c r="A13" s="4" t="inlineStr">
        <is>
          <t>UK STATUTORY (2026/27)</t>
        </is>
      </c>
      <c r="B13" s="5" t="n"/>
      <c r="C13" s="5" t="n"/>
    </row>
    <row r="14">
      <c r="A14" t="inlineStr">
        <is>
          <t>Employer NI threshold (£/yr)</t>
        </is>
      </c>
      <c r="B14" s="8" t="n">
        <v>5000</v>
      </c>
      <c r="C14" s="7" t="inlineStr">
        <is>
          <t>Reduced from £9,100 in Apr 2025</t>
        </is>
      </c>
    </row>
    <row r="15">
      <c r="A15" t="inlineStr">
        <is>
          <t>Employer NI rate</t>
        </is>
      </c>
      <c r="B15" s="9" t="n">
        <v>0.15</v>
      </c>
      <c r="C15" s="7" t="inlineStr">
        <is>
          <t>Up from 13.8% in Apr 2025</t>
        </is>
      </c>
    </row>
    <row r="16">
      <c r="A16" t="inlineStr">
        <is>
          <t>Pension auto-enrol min (employer)</t>
        </is>
      </c>
      <c r="B16" s="9" t="n">
        <v>0.03</v>
      </c>
      <c r="C16" s="7" t="inlineStr">
        <is>
          <t>On full salary</t>
        </is>
      </c>
    </row>
    <row r="18">
      <c r="A18" s="4" t="inlineStr">
        <is>
          <t>LOADED COST PER AGENT (auto-calculated)</t>
        </is>
      </c>
    </row>
    <row r="19">
      <c r="A19" s="10" t="inlineStr">
        <is>
          <t>Cash salary</t>
        </is>
      </c>
      <c r="B19" s="11">
        <f>AgentSalary</f>
        <v/>
      </c>
    </row>
    <row r="20">
      <c r="A20" s="10" t="inlineStr">
        <is>
          <t>Employer NI</t>
        </is>
      </c>
      <c r="B20" s="11">
        <f>MAX(0,AgentSalary-NIThreshold)*NIRate</f>
        <v/>
      </c>
    </row>
    <row r="21">
      <c r="A21" s="10" t="inlineStr">
        <is>
          <t>Pension auto-enrolment</t>
        </is>
      </c>
      <c r="B21" s="11">
        <f>AgentSalary*PensionRate</f>
        <v/>
      </c>
    </row>
    <row r="22">
      <c r="A22" s="10" t="inlineStr">
        <is>
          <t>Sick pay (cost)</t>
        </is>
      </c>
      <c r="B22" s="11">
        <f>AgentSalary/260*SickDays</f>
        <v/>
      </c>
    </row>
    <row r="23">
      <c r="A23" s="10" t="inlineStr">
        <is>
          <t>Holiday cover</t>
        </is>
      </c>
      <c r="B23" s="11">
        <f>HolidayCover</f>
        <v/>
      </c>
    </row>
    <row r="24">
      <c r="A24" s="10" t="inlineStr">
        <is>
          <t>Recruitment + training amortised</t>
        </is>
      </c>
      <c r="B24" s="11">
        <f>RecruitCost/Tenure</f>
        <v/>
      </c>
    </row>
    <row r="25">
      <c r="A25" s="10" t="inlineStr">
        <is>
          <t>IT + desk + bonus + admin</t>
        </is>
      </c>
      <c r="B25" s="11">
        <f>ITDeskAdmin</f>
        <v/>
      </c>
    </row>
    <row r="26">
      <c r="A26" s="3" t="inlineStr">
        <is>
          <t>TOTAL LOADED PER AGENT</t>
        </is>
      </c>
      <c r="B26" s="12">
        <f>SUM(B19:B25)</f>
        <v/>
      </c>
    </row>
    <row r="28">
      <c r="A28" s="10" t="inlineStr">
        <is>
          <t>× Number of receptionists</t>
        </is>
      </c>
      <c r="B28" s="10">
        <f>NumReceptionists</f>
        <v/>
      </c>
    </row>
    <row r="29">
      <c r="A29" s="13" t="inlineStr">
        <is>
          <t>TOTAL CLIENT'S CURRENT ANNUAL COST</t>
        </is>
      </c>
      <c r="B29" s="14">
        <f>LoadedPerAgent*NumReceptionists</f>
        <v/>
      </c>
    </row>
  </sheetData>
  <mergeCells count="3">
    <mergeCell ref="A1:C1"/>
    <mergeCell ref="A18:C18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Specsavers Newark — Service Configuration (what we provide)</t>
        </is>
      </c>
    </row>
    <row r="2">
      <c r="A2" s="2" t="inlineStr">
        <is>
          <t>Yellow = editable. These drive the quote.</t>
        </is>
      </c>
    </row>
    <row r="4">
      <c r="A4" s="4" t="inlineStr">
        <is>
          <t>VOLUME (from audit)</t>
        </is>
      </c>
      <c r="B4" s="5" t="n"/>
      <c r="C4" s="5" t="n"/>
    </row>
    <row r="5">
      <c r="A5" t="inlineStr">
        <is>
          <t>Inbound calls/day</t>
        </is>
      </c>
      <c r="B5" s="6" t="n">
        <v>100</v>
      </c>
      <c r="C5" s="7" t="inlineStr">
        <is>
          <t>Audit: peak / average</t>
        </is>
      </c>
    </row>
    <row r="6">
      <c r="A6" t="inlineStr">
        <is>
          <t>Avg inbound duration (sec)</t>
        </is>
      </c>
      <c r="B6" s="6" t="n">
        <v>227</v>
      </c>
      <c r="C6" s="7" t="inlineStr">
        <is>
          <t>From audit</t>
        </is>
      </c>
    </row>
    <row r="7">
      <c r="A7" t="inlineStr">
        <is>
          <t>Outbound calls/day (target)</t>
        </is>
      </c>
      <c r="B7" s="6" t="n">
        <v>30</v>
      </c>
      <c r="C7" s="7" t="inlineStr">
        <is>
          <t>What client wants AI to do</t>
        </is>
      </c>
    </row>
    <row r="8">
      <c r="A8" t="inlineStr">
        <is>
          <t>Avg outbound duration (sec)</t>
        </is>
      </c>
      <c r="B8" s="6" t="n">
        <v>120</v>
      </c>
      <c r="C8" s="7" t="inlineStr">
        <is>
          <t>Estimate; adjust after live data</t>
        </is>
      </c>
    </row>
    <row r="9">
      <c r="A9" t="inlineStr">
        <is>
          <t>Days per month of operation</t>
        </is>
      </c>
      <c r="B9" s="6" t="n">
        <v>30</v>
      </c>
      <c r="C9" s="7" t="inlineStr">
        <is>
          <t>30 = 7-day op; 22 = Mon-Sat</t>
        </is>
      </c>
    </row>
    <row r="11">
      <c r="A11" s="4" t="inlineStr">
        <is>
          <t>SERVICE STACK</t>
        </is>
      </c>
      <c r="B11" s="5" t="n"/>
      <c r="C11" s="5" t="n"/>
    </row>
    <row r="12">
      <c r="A12" t="inlineStr">
        <is>
          <t>Number of inbound agents (replacing N humans)</t>
        </is>
      </c>
      <c r="B12" s="6" t="n">
        <v>2</v>
      </c>
      <c r="C12" s="7" t="inlineStr">
        <is>
          <t>Each agent ~ 1 human's call load</t>
        </is>
      </c>
    </row>
    <row r="13">
      <c r="A13" t="inlineStr">
        <is>
          <t>Outbound capability (Y/N)</t>
        </is>
      </c>
      <c r="B13" s="15" t="inlineStr">
        <is>
          <t>Y</t>
        </is>
      </c>
      <c r="C13" s="7" t="inlineStr">
        <is>
          <t>Adds outbound campaign engine</t>
        </is>
      </c>
    </row>
    <row r="14">
      <c r="A14" t="inlineStr">
        <is>
          <t>Live dashboard (Y/N)</t>
        </is>
      </c>
      <c r="B14" s="15" t="inlineStr">
        <is>
          <t>Y</t>
        </is>
      </c>
      <c r="C14" s="7" t="inlineStr">
        <is>
          <t>Standard add-on</t>
        </is>
      </c>
    </row>
    <row r="15">
      <c r="A15" t="inlineStr">
        <is>
          <t>Number of stores</t>
        </is>
      </c>
      <c r="B15" s="6" t="n">
        <v>1</v>
      </c>
      <c r="C15" s="7" t="inlineStr">
        <is>
          <t>Multi-store discount auto-applies</t>
        </is>
      </c>
    </row>
    <row r="17">
      <c r="A17" s="4" t="inlineStr">
        <is>
          <t>CALCULATED VOLUMES (from inputs above)</t>
        </is>
      </c>
    </row>
    <row r="18">
      <c r="A18" s="10" t="inlineStr">
        <is>
          <t>Total inbound minutes / month</t>
        </is>
      </c>
      <c r="B18" s="16">
        <f>InboundCallsDay*AvgInboundDur*DaysPerMonth/60</f>
        <v/>
      </c>
    </row>
    <row r="19">
      <c r="A19" s="10" t="inlineStr">
        <is>
          <t>Total outbound minutes / month</t>
        </is>
      </c>
      <c r="B19" s="16">
        <f>OutboundCallsDay*AvgOutboundDur*DaysPerMonth/60</f>
        <v/>
      </c>
    </row>
  </sheetData>
  <mergeCells count="3">
    <mergeCell ref="A1:C1"/>
    <mergeCell ref="A2:C2"/>
    <mergeCell ref="A17:C1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60" customWidth="1" min="3" max="3"/>
  </cols>
  <sheetData>
    <row r="1">
      <c r="A1" s="1" t="inlineStr">
        <is>
          <t>Specsavers Newark — Pricing Model (BESPOKE — adjust per client)</t>
        </is>
      </c>
    </row>
    <row r="2">
      <c r="A2" s="2" t="inlineStr">
        <is>
          <t>Yellow = editable. Tweak any of these for a bespoke variant. Custom adjustment row for one-off £ tweaks.</t>
        </is>
      </c>
    </row>
    <row r="4">
      <c r="A4" s="4" t="inlineStr">
        <is>
          <t>PER-AGENT PRICING</t>
        </is>
      </c>
      <c r="B4" s="5" t="n"/>
      <c r="C4" s="5" t="n"/>
    </row>
    <row r="5">
      <c r="A5" t="inlineStr">
        <is>
          <t>Per inbound agent fee (£/mo)</t>
        </is>
      </c>
      <c r="B5" s="8" t="n">
        <v>1000</v>
      </c>
      <c r="C5" s="7" t="inlineStr">
        <is>
          <t>Each replaces ~1 human</t>
        </is>
      </c>
    </row>
    <row r="6">
      <c r="A6" t="inlineStr">
        <is>
          <t>Inbound minutes included per agent/mo</t>
        </is>
      </c>
      <c r="B6" s="17" t="n">
        <v>6000</v>
      </c>
      <c r="C6" s="7" t="inlineStr">
        <is>
          <t>Beyond this = overage</t>
        </is>
      </c>
    </row>
    <row r="7">
      <c r="A7" t="inlineStr">
        <is>
          <t>Inbound overage rate (£/min)</t>
        </is>
      </c>
      <c r="B7" s="18" t="n">
        <v>0.15</v>
      </c>
      <c r="C7" s="7" t="inlineStr">
        <is>
          <t>Above included</t>
        </is>
      </c>
    </row>
    <row r="9">
      <c r="A9" s="4" t="inlineStr">
        <is>
          <t>OUTBOUND (one engine, all calls)</t>
        </is>
      </c>
      <c r="B9" s="5" t="n"/>
      <c r="C9" s="5" t="n"/>
    </row>
    <row r="10">
      <c r="A10" t="inlineStr">
        <is>
          <t>Outbound capability fee (£/mo)</t>
        </is>
      </c>
      <c r="B10" s="8" t="n">
        <v>800</v>
      </c>
      <c r="C10" s="7" t="inlineStr">
        <is>
          <t>Single engine, all outbound</t>
        </is>
      </c>
    </row>
    <row r="11">
      <c r="A11" t="inlineStr">
        <is>
          <t>Outbound minutes included/mo</t>
        </is>
      </c>
      <c r="B11" s="17" t="n">
        <v>2000</v>
      </c>
      <c r="C11" s="7" t="inlineStr">
        <is>
          <t>Beyond this = overage</t>
        </is>
      </c>
    </row>
    <row r="12">
      <c r="A12" t="inlineStr">
        <is>
          <t>Outbound overage rate (£/min)</t>
        </is>
      </c>
      <c r="B12" s="18" t="n">
        <v>0.2</v>
      </c>
      <c r="C12" s="7" t="inlineStr">
        <is>
          <t>Above included</t>
        </is>
      </c>
    </row>
    <row r="14">
      <c r="A14" s="4" t="inlineStr">
        <is>
          <t>DASHBOARD</t>
        </is>
      </c>
      <c r="B14" s="5" t="n"/>
      <c r="C14" s="5" t="n"/>
    </row>
    <row r="15">
      <c r="A15" t="inlineStr">
        <is>
          <t>Live dashboard fee (£/mo)</t>
        </is>
      </c>
      <c r="B15" s="8" t="n">
        <v>200</v>
      </c>
      <c r="C15" s="7" t="inlineStr">
        <is>
          <t>If dashboard Y/N = Y</t>
        </is>
      </c>
    </row>
    <row r="17">
      <c r="A17" s="4" t="inlineStr">
        <is>
          <t>SETUP</t>
        </is>
      </c>
      <c r="B17" s="5" t="n"/>
      <c r="C17" s="5" t="n"/>
    </row>
    <row r="18">
      <c r="A18" t="inlineStr">
        <is>
          <t>Setup fee per store (£, one-off)</t>
        </is>
      </c>
      <c r="B18" s="8" t="n">
        <v>1500</v>
      </c>
      <c r="C18" s="7" t="inlineStr">
        <is>
          <t>Year 1 only</t>
        </is>
      </c>
    </row>
    <row r="20">
      <c r="A20" s="4" t="inlineStr">
        <is>
          <t>MULTI-STORE DISCOUNT (% off monthly)</t>
        </is>
      </c>
      <c r="B20" s="5" t="n"/>
      <c r="C20" s="5" t="n"/>
    </row>
    <row r="21">
      <c r="A21" t="inlineStr">
        <is>
          <t>1 store</t>
        </is>
      </c>
      <c r="B21" s="9" t="n">
        <v>0</v>
      </c>
      <c r="C21" s="7" t="inlineStr">
        <is>
          <t>No discount</t>
        </is>
      </c>
    </row>
    <row r="22">
      <c r="A22" t="inlineStr">
        <is>
          <t>2-4 stores</t>
        </is>
      </c>
      <c r="B22" s="9" t="n">
        <v>0.05</v>
      </c>
      <c r="C22" s="7" t="inlineStr">
        <is>
          <t>Small group</t>
        </is>
      </c>
    </row>
    <row r="23">
      <c r="A23" t="inlineStr">
        <is>
          <t>5-9 stores</t>
        </is>
      </c>
      <c r="B23" s="9" t="n">
        <v>0.1</v>
      </c>
      <c r="C23" s="7" t="inlineStr">
        <is>
          <t>Mid group</t>
        </is>
      </c>
    </row>
    <row r="24">
      <c r="A24" t="inlineStr">
        <is>
          <t>10-19 stores</t>
        </is>
      </c>
      <c r="B24" s="9" t="n">
        <v>0.15</v>
      </c>
      <c r="C24" s="7" t="inlineStr">
        <is>
          <t>Large group</t>
        </is>
      </c>
    </row>
    <row r="25">
      <c r="A25" t="inlineStr">
        <is>
          <t>20+ stores</t>
        </is>
      </c>
      <c r="B25" s="9" t="n">
        <v>0.2</v>
      </c>
      <c r="C25" s="7" t="inlineStr">
        <is>
          <t>Enterprise</t>
        </is>
      </c>
    </row>
    <row r="27">
      <c r="A27" s="4" t="inlineStr">
        <is>
          <t>BESPOKE ADJUSTMENT</t>
        </is>
      </c>
      <c r="B27" s="5" t="n"/>
      <c r="C27" s="5" t="n"/>
    </row>
    <row r="28">
      <c r="A28" t="inlineStr">
        <is>
          <t>Custom adjustment (£/mo, signed)</t>
        </is>
      </c>
      <c r="B28" s="8" t="n">
        <v>0</v>
      </c>
      <c r="C28" s="7" t="inlineStr">
        <is>
          <t>+ for premium / - for goodwill discount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2" customWidth="1" min="1" max="1"/>
    <col width="16" customWidth="1" min="2" max="2"/>
    <col width="50" customWidth="1" min="3" max="3"/>
  </cols>
  <sheetData>
    <row r="1">
      <c r="A1" s="1" t="inlineStr">
        <is>
          <t>Specsavers Newark — Monthly Quote (auto-calculated)</t>
        </is>
      </c>
    </row>
    <row r="2">
      <c r="A2" s="2" t="inlineStr">
        <is>
          <t>All-in monthly fee. Show this to the client.</t>
        </is>
      </c>
    </row>
    <row r="4">
      <c r="A4" s="4" t="inlineStr">
        <is>
          <t>MONTHLY FEES</t>
        </is>
      </c>
      <c r="B4" s="5" t="n"/>
      <c r="C4" s="5" t="n"/>
    </row>
    <row r="5">
      <c r="A5" t="inlineStr">
        <is>
          <t>Inbound agents</t>
        </is>
      </c>
      <c r="B5" s="11">
        <f>NumInboundAgents*InAgentFee</f>
        <v/>
      </c>
      <c r="C5" s="7">
        <f>NumInboundAgents&amp;" agent(s) × £"&amp;InAgentFee</f>
        <v/>
      </c>
    </row>
    <row r="6">
      <c r="A6" t="inlineStr">
        <is>
          <t>Outbound capability</t>
        </is>
      </c>
      <c r="B6" s="11">
        <f>IF(UPPER(OutboundCapabilityYN)="Y",OutFee,0)</f>
        <v/>
      </c>
      <c r="C6" s="7">
        <f>IF(UPPER(OutboundCapabilityYN)="Y","Included","Not selected")</f>
        <v/>
      </c>
    </row>
    <row r="7">
      <c r="A7" t="inlineStr">
        <is>
          <t>Live dashboard</t>
        </is>
      </c>
      <c r="B7" s="11">
        <f>IF(UPPER(DashboardYN)="Y",DashboardFee,0)</f>
        <v/>
      </c>
      <c r="C7" s="7">
        <f>IF(UPPER(DashboardYN)="Y","Included","Not selected")</f>
        <v/>
      </c>
    </row>
    <row r="8">
      <c r="A8" t="inlineStr">
        <is>
          <t>Subtotal (base monthly)</t>
        </is>
      </c>
      <c r="B8" s="11">
        <f>B5+B6+B7</f>
        <v/>
      </c>
      <c r="C8" s="7" t="inlineStr">
        <is>
          <t>Before usage and discount</t>
        </is>
      </c>
    </row>
    <row r="10">
      <c r="A10" s="4" t="inlineStr">
        <is>
          <t>USAGE (overages above included)</t>
        </is>
      </c>
      <c r="B10" s="5" t="n"/>
      <c r="C10" s="5" t="n"/>
    </row>
    <row r="11">
      <c r="A11" t="inlineStr">
        <is>
          <t>Inbound overage minutes</t>
        </is>
      </c>
      <c r="B11" s="16">
        <f>MAX(0,InboundMinutesMo-NumInboundAgents*InAgentIncluded)</f>
        <v/>
      </c>
      <c r="C11" s="7" t="inlineStr">
        <is>
          <t>Above per-agent included pool</t>
        </is>
      </c>
    </row>
    <row r="12">
      <c r="A12" t="inlineStr">
        <is>
          <t>Inbound overage charge</t>
        </is>
      </c>
      <c r="B12" s="11">
        <f>B11*InOverageRate</f>
        <v/>
      </c>
      <c r="C12" s="7" t="inlineStr">
        <is>
          <t>Min × £/min</t>
        </is>
      </c>
    </row>
    <row r="13">
      <c r="A13" t="inlineStr">
        <is>
          <t>Outbound overage minutes</t>
        </is>
      </c>
      <c r="B13" s="16">
        <f>IF(UPPER(OutboundCapabilityYN)="Y",MAX(0,OutboundMinutesMo-OutIncluded),0)</f>
        <v/>
      </c>
      <c r="C13" s="7" t="inlineStr">
        <is>
          <t>Above included</t>
        </is>
      </c>
    </row>
    <row r="14">
      <c r="A14" t="inlineStr">
        <is>
          <t>Outbound overage charge</t>
        </is>
      </c>
      <c r="B14" s="11">
        <f>B13*OutOverageRate</f>
        <v/>
      </c>
      <c r="C14" s="7" t="inlineStr">
        <is>
          <t>Min × £/min</t>
        </is>
      </c>
    </row>
    <row r="15">
      <c r="A15" t="inlineStr">
        <is>
          <t>Subtotal usage</t>
        </is>
      </c>
      <c r="B15" s="11">
        <f>B12+B14</f>
        <v/>
      </c>
    </row>
    <row r="17">
      <c r="A17" s="4" t="inlineStr">
        <is>
          <t>DISCOUNT</t>
        </is>
      </c>
      <c r="B17" s="5" t="n"/>
      <c r="C17" s="5" t="n"/>
    </row>
    <row r="18">
      <c r="A18" t="inlineStr">
        <is>
          <t>Multi-store discount %</t>
        </is>
      </c>
      <c r="B18" s="19">
        <f>IF(NumStores=1,Disc1,IF(NumStores&lt;=4,Disc2,IF(NumStores&lt;=9,Disc3,IF(NumStores&lt;=19,Disc4,Disc5))))</f>
        <v/>
      </c>
      <c r="C18" s="7" t="inlineStr">
        <is>
          <t>Auto-applied based on store count</t>
        </is>
      </c>
    </row>
    <row r="19">
      <c r="A19" t="inlineStr">
        <is>
          <t>Discount amount</t>
        </is>
      </c>
      <c r="B19" s="11">
        <f>-(B8+B15)*B18</f>
        <v/>
      </c>
      <c r="C19" s="7" t="inlineStr">
        <is>
          <t>Applied to base + usage</t>
        </is>
      </c>
    </row>
    <row r="21">
      <c r="A21" s="4" t="inlineStr">
        <is>
          <t>BESPOKE</t>
        </is>
      </c>
      <c r="B21" s="5" t="n"/>
      <c r="C21" s="5" t="n"/>
    </row>
    <row r="22">
      <c r="A22" t="inlineStr">
        <is>
          <t>Custom adjustment</t>
        </is>
      </c>
      <c r="B22" s="11">
        <f>CustomAdj</f>
        <v/>
      </c>
      <c r="C22" s="7" t="inlineStr">
        <is>
          <t>From Pricing Model</t>
        </is>
      </c>
    </row>
    <row r="24">
      <c r="A24" s="13" t="inlineStr">
        <is>
          <t>MONTHLY TOTAL</t>
        </is>
      </c>
      <c r="B24" s="14">
        <f>B8+B15+B19+B22</f>
        <v/>
      </c>
      <c r="C24" s="7" t="inlineStr">
        <is>
          <t>What client pays per month</t>
        </is>
      </c>
    </row>
    <row r="25">
      <c r="A25" t="inlineStr">
        <is>
          <t>ANNUAL (× 12)</t>
        </is>
      </c>
      <c r="B25" s="11">
        <f>B24*12</f>
        <v/>
      </c>
      <c r="C25" s="7" t="inlineStr">
        <is>
          <t>Year 2+ (no setup)</t>
        </is>
      </c>
    </row>
    <row r="27">
      <c r="A27" s="4" t="inlineStr">
        <is>
          <t>ONE-OFF</t>
        </is>
      </c>
      <c r="B27" s="5" t="n"/>
      <c r="C27" s="5" t="n"/>
    </row>
    <row r="28">
      <c r="A28" t="inlineStr">
        <is>
          <t>Setup fee</t>
        </is>
      </c>
      <c r="B28" s="11">
        <f>NumStores*SetupPerStore</f>
        <v/>
      </c>
      <c r="C28" s="7" t="inlineStr">
        <is>
          <t>Per store, charged once</t>
        </is>
      </c>
    </row>
    <row r="30">
      <c r="A30" s="13" t="inlineStr">
        <is>
          <t>YEAR 1 TOTAL CLIENT INVESTMENT</t>
        </is>
      </c>
      <c r="B30" s="14">
        <f>B25+B28</f>
        <v/>
      </c>
      <c r="C30" s="7" t="inlineStr">
        <is>
          <t>Annual + setup</t>
        </is>
      </c>
    </row>
    <row r="31">
      <c r="A31" s="13" t="inlineStr">
        <is>
          <t>YEAR 2+ ANNUAL</t>
        </is>
      </c>
      <c r="B31" s="14">
        <f>B25</f>
        <v/>
      </c>
      <c r="C31" s="7" t="inlineStr">
        <is>
          <t>No setup repeat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Specsavers Newark — Client Saving (auto-calculated)</t>
        </is>
      </c>
    </row>
    <row r="2">
      <c r="A2" s="2" t="inlineStr">
        <is>
          <t>Show this to the client. Compares their current cost vs our offer.</t>
        </is>
      </c>
    </row>
    <row r="4">
      <c r="A4" s="20" t="inlineStr"/>
      <c r="B4" s="20" t="inlineStr">
        <is>
          <t>Their current £</t>
        </is>
      </c>
      <c r="C4" s="20" t="inlineStr">
        <is>
          <t>Our offer £</t>
        </is>
      </c>
      <c r="D4" s="20" t="inlineStr">
        <is>
          <t>Saving £</t>
        </is>
      </c>
    </row>
    <row r="5">
      <c r="A5" s="10" t="inlineStr">
        <is>
          <t>Year 1 cost</t>
        </is>
      </c>
      <c r="B5" s="11">
        <f>TotalClientCost</f>
        <v/>
      </c>
      <c r="C5" s="11">
        <f>Y1ClientInvest</f>
        <v/>
      </c>
      <c r="D5" s="14">
        <f>B5-C5</f>
        <v/>
      </c>
    </row>
    <row r="6">
      <c r="A6" s="10" t="inlineStr">
        <is>
          <t>Year 2+ annual</t>
        </is>
      </c>
      <c r="B6" s="11">
        <f>TotalClientCost</f>
        <v/>
      </c>
      <c r="C6" s="11">
        <f>AnnualClient</f>
        <v/>
      </c>
      <c r="D6" s="14">
        <f>B6-C6</f>
        <v/>
      </c>
    </row>
    <row r="7">
      <c r="A7" s="10" t="inlineStr">
        <is>
          <t>% saving Year 1</t>
        </is>
      </c>
      <c r="D7" s="21">
        <f>IFERROR(D5/B5,0)</f>
        <v/>
      </c>
    </row>
    <row r="8">
      <c r="A8" s="10" t="inlineStr">
        <is>
          <t>% saving Year 2+</t>
        </is>
      </c>
      <c r="D8" s="21">
        <f>IFERROR(D6/B6,0)</f>
        <v/>
      </c>
    </row>
    <row r="9">
      <c r="A9" s="13" t="inlineStr">
        <is>
          <t>5-year cumulative saving</t>
        </is>
      </c>
      <c r="D9" s="14">
        <f>D5+D6*4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38" customWidth="1" min="1" max="1"/>
    <col width="30" customWidth="1" min="2" max="2"/>
    <col width="30" customWidth="1" min="3" max="3"/>
  </cols>
  <sheetData>
    <row r="1">
      <c r="A1" s="1" t="inlineStr">
        <is>
          <t>Specsavers Newark — Beyond £ (qualitative comparison)</t>
        </is>
      </c>
    </row>
    <row r="3">
      <c r="A3" s="22" t="inlineStr">
        <is>
          <t>Capability</t>
        </is>
      </c>
      <c r="B3" s="22" t="inlineStr">
        <is>
          <t>Today (their current)</t>
        </is>
      </c>
      <c r="C3" s="22" t="inlineStr">
        <is>
          <t>With Your AI</t>
        </is>
      </c>
    </row>
    <row r="4">
      <c r="A4" s="10" t="inlineStr">
        <is>
          <t>Hours covered/yr</t>
        </is>
      </c>
      <c r="B4" s="10" t="inlineStr">
        <is>
          <t>Limited by staff (~2,000/agent after holiday/sick)</t>
        </is>
      </c>
      <c r="C4" s="10" t="inlineStr">
        <is>
          <t>5,460 hrs (6am-9pm × 7 days)</t>
        </is>
      </c>
    </row>
    <row r="5">
      <c r="A5" s="10" t="inlineStr">
        <is>
          <t>Calls handled simultaneously</t>
        </is>
      </c>
      <c r="B5" s="10" t="inlineStr">
        <is>
          <t>Limited (1 per agent)</t>
        </is>
      </c>
      <c r="C5" s="10" t="inlineStr">
        <is>
          <t>Unlimited (parallel)</t>
        </is>
      </c>
    </row>
    <row r="6">
      <c r="A6" s="10" t="inlineStr">
        <is>
          <t>Sundays / out-of-hours</t>
        </is>
      </c>
      <c r="B6" s="10" t="inlineStr">
        <is>
          <t>Often closed or lost</t>
        </is>
      </c>
      <c r="C6" s="10" t="inlineStr">
        <is>
          <t>Live + captured</t>
        </is>
      </c>
    </row>
    <row r="7">
      <c r="A7" s="10" t="inlineStr">
        <is>
          <t>Sick days/yr</t>
        </is>
      </c>
      <c r="B7" s="10" t="inlineStr">
        <is>
          <t>~5 per agent (UK avg)</t>
        </is>
      </c>
      <c r="C7" s="10" t="inlineStr">
        <is>
          <t>0</t>
        </is>
      </c>
    </row>
    <row r="8">
      <c r="A8" s="10" t="inlineStr">
        <is>
          <t>Holiday days/yr</t>
        </is>
      </c>
      <c r="B8" s="10" t="inlineStr">
        <is>
          <t>28 statutory each</t>
        </is>
      </c>
      <c r="C8" s="10" t="inlineStr">
        <is>
          <t>0</t>
        </is>
      </c>
    </row>
    <row r="9">
      <c r="A9" s="10" t="inlineStr">
        <is>
          <t>Memory across calls</t>
        </is>
      </c>
      <c r="B9" s="10" t="inlineStr">
        <is>
          <t>Limited (notes if remembered)</t>
        </is>
      </c>
      <c r="C9" s="10" t="inlineStr">
        <is>
          <t>Perfect — every call logged + transcribed</t>
        </is>
      </c>
    </row>
    <row r="10">
      <c r="A10" s="10" t="inlineStr">
        <is>
          <t>Recruitment time when staff leave</t>
        </is>
      </c>
      <c r="B10" s="10" t="inlineStr">
        <is>
          <t>4-12 weeks</t>
        </is>
      </c>
      <c r="C10" s="10" t="inlineStr">
        <is>
          <t>24 hours (we just clone the agent)</t>
        </is>
      </c>
    </row>
    <row r="11">
      <c r="A11" s="10" t="inlineStr">
        <is>
          <t>Outbound recall capacity</t>
        </is>
      </c>
      <c r="B11" s="10" t="inlineStr">
        <is>
          <t>~10 calls/wk (squeezed in)</t>
        </is>
      </c>
      <c r="C11" s="10" t="inlineStr">
        <is>
          <t>500+/wk (parallel batch)</t>
        </is>
      </c>
    </row>
    <row r="12">
      <c r="A12" s="10" t="inlineStr">
        <is>
          <t>Current call capture rate</t>
        </is>
      </c>
      <c r="B12" s="10" t="inlineStr">
        <is>
          <t>~80% (industry avg busy store)</t>
        </is>
      </c>
      <c r="C12" s="10" t="inlineStr">
        <is>
          <t>100%</t>
        </is>
      </c>
    </row>
    <row r="13">
      <c r="A13" s="10" t="inlineStr">
        <is>
          <t>Out-of-hours capture</t>
        </is>
      </c>
      <c r="B13" s="10" t="inlineStr">
        <is>
          <t>Lost / voicemail</t>
        </is>
      </c>
      <c r="C13" s="10" t="inlineStr">
        <is>
          <t>Captured + dashboard log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2026-04-27T18:38:25Z</dcterms:created>
  <dcterms:modified xmlns:dcterms="http://purl.org/dc/terms/" xmlns:xsi="http://www.w3.org/2001/XMLSchema-instance" xsi:type="dcterms:W3CDTF">2026-04-27T18:38:25Z</dcterms:modified>
</cp:coreProperties>
</file>